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5" activeTab="0"/>
  </bookViews>
  <sheets>
    <sheet name="Home" sheetId="1" r:id="rId1"/>
    <sheet name="Rubbish" sheetId="2" r:id="rId2"/>
    <sheet name="High School" sheetId="3" r:id="rId3"/>
    <sheet name="Prizes" sheetId="4" r:id="rId4"/>
    <sheet name="CO2 Emissions" sheetId="5" r:id="rId5"/>
  </sheets>
  <definedNames/>
  <calcPr fullCalcOnLoad="1"/>
</workbook>
</file>

<file path=xl/sharedStrings.xml><?xml version="1.0" encoding="utf-8"?>
<sst xmlns="http://schemas.openxmlformats.org/spreadsheetml/2006/main" count="161" uniqueCount="83">
  <si>
    <t>HOME POWER CONSUMPTION FORM</t>
  </si>
  <si>
    <t>NUMBER PEOPLE HOUSING</t>
  </si>
  <si>
    <t>ELECTRICITY</t>
  </si>
  <si>
    <t>DATE</t>
  </si>
  <si>
    <t>READING</t>
  </si>
  <si>
    <t>TOTAL CONSUNPTION (kW.H)</t>
  </si>
  <si>
    <t>ELAPSED DAYS</t>
  </si>
  <si>
    <t>DAILY CONSUMPTION (Kw.h)</t>
  </si>
  <si>
    <t>CONSUMPTION PER PERSON</t>
  </si>
  <si>
    <t>CO2   EMISSION (Kg)</t>
  </si>
  <si>
    <t>ECONOMIC COST</t>
  </si>
  <si>
    <t>NATURAL GAS</t>
  </si>
  <si>
    <t>BOTTLED BUTANE AND PROPANE</t>
  </si>
  <si>
    <t>INITIAL DATE</t>
  </si>
  <si>
    <t>FINAL DATE</t>
  </si>
  <si>
    <t>QUANTITY (kg)</t>
  </si>
  <si>
    <t>DAILY CONSUMPTION</t>
  </si>
  <si>
    <t>GASOIL</t>
  </si>
  <si>
    <t>PRIVATE CAR</t>
  </si>
  <si>
    <t>Consumo (l/100Km):</t>
  </si>
  <si>
    <t>Km recorridos</t>
  </si>
  <si>
    <t>DAILY CONSUMPTION (L)</t>
  </si>
  <si>
    <t>PUBLIC TRANSPORT</t>
  </si>
  <si>
    <t>TRANSPORT MODE</t>
  </si>
  <si>
    <t>TRAVELLED DISTANCE / WEEK</t>
  </si>
  <si>
    <t>TOTAL Km / MONTH</t>
  </si>
  <si>
    <t>CO2  TOTAL EMISSION  (kG/DAY PERSON)</t>
  </si>
  <si>
    <t>SUBWAY</t>
  </si>
  <si>
    <t>RAILWAY</t>
  </si>
  <si>
    <t>CO2  TOTAL EMISSION  (kG / YEAR PERSON)</t>
  </si>
  <si>
    <t>BUS</t>
  </si>
  <si>
    <t>PLANE</t>
  </si>
  <si>
    <t>RUBBISH PRODUCTION FORM</t>
  </si>
  <si>
    <t>IF YOU SEPARATE RUBBISH</t>
  </si>
  <si>
    <t>DAY</t>
  </si>
  <si>
    <t>Organic Rubbish (Kg)</t>
  </si>
  <si>
    <t>Inorganic Rubbish (Kg)</t>
  </si>
  <si>
    <t>Glass (Kg)</t>
  </si>
  <si>
    <t>Paper (Kg)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</si>
  <si>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</si>
  <si>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</si>
  <si>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</si>
  <si>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</si>
  <si>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</si>
  <si>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</si>
  <si>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</si>
  <si>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</si>
  <si>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Rubbish per person and week</t>
  </si>
  <si>
    <t>Rubbish per person and year</t>
  </si>
  <si>
    <t>IF YOU DON'T SEPARATE RUBBISH</t>
  </si>
  <si>
    <t>Rubbish (Kg)</t>
  </si>
  <si>
    <t>RUBBISH PER PERSON AND YEAR (Kg)</t>
  </si>
  <si>
    <t>WATER CONSUM FORM</t>
  </si>
  <si>
    <r>
      <t>TOTAL CONSUNPTION (M</t>
    </r>
    <r>
      <rPr>
        <vertAlign val="superscript"/>
        <sz val="10"/>
        <rFont val="Arial"/>
        <family val="2"/>
      </rPr>
      <t>3</t>
    </r>
    <r>
      <rPr>
        <sz val="8"/>
        <rFont val="Arial"/>
        <family val="2"/>
      </rPr>
      <t>)</t>
    </r>
  </si>
  <si>
    <r>
      <t>DAILY CONSUMPTION (M</t>
    </r>
    <r>
      <rPr>
        <vertAlign val="superscript"/>
        <sz val="10"/>
        <rFont val="Arial"/>
        <family val="2"/>
      </rPr>
      <t>3</t>
    </r>
    <r>
      <rPr>
        <sz val="8"/>
        <rFont val="Arial"/>
        <family val="2"/>
      </rPr>
      <t>)</t>
    </r>
  </si>
  <si>
    <t>CONSUMPTION PER PERSON AND DAY</t>
  </si>
  <si>
    <t>CONSUMPTION PER PERSON AND YEAR</t>
  </si>
  <si>
    <t>HIGH SCHOOL POWER CONSUMPTION FORM</t>
  </si>
  <si>
    <t>HIGH SCHOOL OCUPANTS</t>
  </si>
  <si>
    <t>CO2 TOTAL EMISSION (kG/DAY PERSON)</t>
  </si>
  <si>
    <t>PAIS</t>
  </si>
  <si>
    <t>ElectriciTY (€/Kw.h)</t>
  </si>
  <si>
    <t>Gasoil Calef. (€/l)</t>
  </si>
  <si>
    <t>Gas Ciudad (€/kg)</t>
  </si>
  <si>
    <t xml:space="preserve">Bombona (12,5 Kg Unidad) </t>
  </si>
  <si>
    <t>Gasolina (€/l)</t>
  </si>
  <si>
    <t>Gasoil autom. (€/l)</t>
  </si>
  <si>
    <t>SPAIN</t>
  </si>
  <si>
    <t>GERMANY</t>
  </si>
  <si>
    <t>SLOVAQUIA</t>
  </si>
  <si>
    <t>ITALY</t>
  </si>
  <si>
    <t>POLAND</t>
  </si>
  <si>
    <t>Power</t>
  </si>
  <si>
    <t>Messure Unit</t>
  </si>
  <si>
    <t>Cant</t>
  </si>
  <si>
    <t>Electricity</t>
  </si>
  <si>
    <t>Kg CO2/Kw.h</t>
  </si>
  <si>
    <t>Gas Natural</t>
  </si>
  <si>
    <t>Kg CO2/Kg</t>
  </si>
  <si>
    <t>Butano o Propano embotellado</t>
  </si>
  <si>
    <t>Gasoil</t>
  </si>
  <si>
    <t>Kg CO2/L</t>
  </si>
  <si>
    <t>Gasolina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</si>
</sst>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0"/>
    <numFmt numFmtId="167" formatCode="0.00"/>
    <numFmt numFmtId="168" formatCode="0.00000"/>
  </numFmts>
  <fonts count="7"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 horizontal="center" vertical="top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2" fillId="2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Alignment="1">
      <alignment/>
    </xf>
    <xf numFmtId="164" fontId="0" fillId="0" borderId="1" xfId="0" applyBorder="1" applyAlignment="1">
      <alignment/>
    </xf>
    <xf numFmtId="164" fontId="2" fillId="2" borderId="1" xfId="0" applyFont="1" applyFill="1" applyBorder="1" applyAlignment="1">
      <alignment wrapText="1"/>
    </xf>
    <xf numFmtId="164" fontId="2" fillId="0" borderId="1" xfId="0" applyFont="1" applyFill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3" fillId="2" borderId="1" xfId="0" applyFont="1" applyFill="1" applyBorder="1" applyAlignment="1">
      <alignment wrapText="1"/>
    </xf>
    <xf numFmtId="164" fontId="0" fillId="4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5" borderId="0" xfId="0" applyFont="1" applyFill="1" applyBorder="1" applyAlignment="1">
      <alignment wrapText="1"/>
    </xf>
    <xf numFmtId="164" fontId="5" fillId="6" borderId="0" xfId="0" applyFont="1" applyFill="1" applyBorder="1" applyAlignment="1">
      <alignment horizontal="center"/>
    </xf>
    <xf numFmtId="164" fontId="5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0" fillId="2" borderId="1" xfId="0" applyFont="1" applyFill="1" applyBorder="1" applyAlignment="1">
      <alignment wrapText="1"/>
    </xf>
    <xf numFmtId="164" fontId="0" fillId="0" borderId="1" xfId="0" applyBorder="1" applyAlignment="1">
      <alignment wrapText="1"/>
    </xf>
    <xf numFmtId="164" fontId="0" fillId="6" borderId="1" xfId="0" applyFill="1" applyBorder="1" applyAlignment="1">
      <alignment horizontal="center"/>
    </xf>
    <xf numFmtId="164" fontId="0" fillId="0" borderId="0" xfId="0" applyAlignment="1">
      <alignment horizontal="center"/>
    </xf>
    <xf numFmtId="164" fontId="5" fillId="2" borderId="1" xfId="0" applyFont="1" applyFill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Alignment="1">
      <alignment wrapText="1"/>
    </xf>
    <xf numFmtId="166" fontId="0" fillId="0" borderId="0" xfId="0" applyNumberFormat="1" applyFill="1" applyBorder="1" applyAlignment="1">
      <alignment/>
    </xf>
    <xf numFmtId="164" fontId="4" fillId="6" borderId="1" xfId="0" applyFont="1" applyFill="1" applyBorder="1" applyAlignment="1">
      <alignment horizontal="center"/>
    </xf>
    <xf numFmtId="167" fontId="0" fillId="6" borderId="0" xfId="0" applyNumberFormat="1" applyFill="1" applyAlignment="1">
      <alignment/>
    </xf>
    <xf numFmtId="164" fontId="0" fillId="6" borderId="0" xfId="0" applyFill="1" applyAlignment="1">
      <alignment/>
    </xf>
    <xf numFmtId="164" fontId="0" fillId="6" borderId="0" xfId="0" applyNumberFormat="1" applyFill="1" applyAlignment="1">
      <alignment/>
    </xf>
    <xf numFmtId="164" fontId="0" fillId="6" borderId="1" xfId="0" applyFont="1" applyFill="1" applyBorder="1" applyAlignment="1">
      <alignment horizontal="left" wrapText="1"/>
    </xf>
    <xf numFmtId="164" fontId="0" fillId="6" borderId="1" xfId="0" applyFont="1" applyFill="1" applyBorder="1" applyAlignment="1">
      <alignment horizontal="center" wrapText="1"/>
    </xf>
    <xf numFmtId="168" fontId="0" fillId="6" borderId="1" xfId="0" applyNumberFormat="1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0" fillId="6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D2" sqref="D2"/>
    </sheetView>
  </sheetViews>
  <sheetFormatPr defaultColWidth="12.57421875" defaultRowHeight="12.75"/>
  <cols>
    <col min="1" max="1" width="11.421875" style="0" customWidth="1"/>
    <col min="2" max="2" width="9.8515625" style="0" customWidth="1"/>
    <col min="3" max="3" width="10.28125" style="0" customWidth="1"/>
    <col min="4" max="4" width="10.00390625" style="0" customWidth="1"/>
    <col min="5" max="5" width="11.57421875" style="0" customWidth="1"/>
    <col min="6" max="6" width="11.140625" style="0" customWidth="1"/>
    <col min="7" max="7" width="9.8515625" style="0" customWidth="1"/>
    <col min="8" max="8" width="10.7109375" style="0" customWidth="1"/>
    <col min="11" max="16384" width="11.57421875" style="0" customWidth="1"/>
  </cols>
  <sheetData>
    <row r="1" ht="39.75" customHeight="1">
      <c r="D1" s="1" t="s">
        <v>0</v>
      </c>
    </row>
    <row r="2" spans="1:4" ht="21.75" customHeight="1">
      <c r="A2" s="2" t="s">
        <v>1</v>
      </c>
      <c r="B2" s="2"/>
      <c r="C2" s="2"/>
      <c r="D2" s="3"/>
    </row>
    <row r="3" ht="9.75" customHeight="1"/>
    <row r="4" ht="12.75">
      <c r="A4" t="s">
        <v>2</v>
      </c>
    </row>
    <row r="5" spans="1:8" ht="34.5">
      <c r="A5" s="4" t="s">
        <v>3</v>
      </c>
      <c r="B5" s="4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6" t="s">
        <v>9</v>
      </c>
      <c r="H5" s="6" t="s">
        <v>10</v>
      </c>
    </row>
    <row r="6" spans="1:8" ht="12.75">
      <c r="A6" s="7"/>
      <c r="B6" s="8"/>
      <c r="C6" s="9"/>
      <c r="D6" s="9"/>
      <c r="E6" s="9"/>
      <c r="F6" s="9"/>
      <c r="G6" s="9"/>
      <c r="H6" s="9"/>
    </row>
    <row r="7" spans="1:8" ht="12.75">
      <c r="A7" s="7"/>
      <c r="B7" s="8"/>
      <c r="C7" s="10">
        <f>B7-B6</f>
        <v>0</v>
      </c>
      <c r="D7" s="10">
        <f>A7-A6</f>
        <v>0</v>
      </c>
      <c r="E7" s="10">
        <f>IF(D7=0,0,C7/D7)</f>
        <v>0</v>
      </c>
      <c r="F7" s="10">
        <f>IF($D$2=0,0,E7/$D$2)</f>
        <v>0</v>
      </c>
      <c r="G7" s="10">
        <f>F7*'CO2 Emissions'!C2</f>
        <v>0</v>
      </c>
      <c r="H7" s="10">
        <f>F7*Prizes!B2</f>
        <v>0</v>
      </c>
    </row>
    <row r="8" spans="1:6" ht="9" customHeight="1">
      <c r="A8" s="11"/>
      <c r="B8" s="11"/>
      <c r="C8" s="12"/>
      <c r="D8" s="12"/>
      <c r="E8" s="12"/>
      <c r="F8" s="12"/>
    </row>
    <row r="9" spans="1:2" ht="12.75">
      <c r="A9" s="13" t="s">
        <v>11</v>
      </c>
      <c r="B9" s="13"/>
    </row>
    <row r="10" spans="1:8" ht="34.5">
      <c r="A10" s="4" t="s">
        <v>3</v>
      </c>
      <c r="B10" s="4" t="s">
        <v>4</v>
      </c>
      <c r="C10" s="5" t="s">
        <v>5</v>
      </c>
      <c r="D10" s="6" t="s">
        <v>6</v>
      </c>
      <c r="E10" s="5" t="s">
        <v>7</v>
      </c>
      <c r="F10" s="5" t="s">
        <v>8</v>
      </c>
      <c r="G10" s="6" t="s">
        <v>9</v>
      </c>
      <c r="H10" s="6" t="s">
        <v>10</v>
      </c>
    </row>
    <row r="11" spans="1:8" ht="12.75">
      <c r="A11" s="7"/>
      <c r="B11" s="8"/>
      <c r="C11" s="9"/>
      <c r="D11" s="9"/>
      <c r="E11" s="9"/>
      <c r="F11" s="9"/>
      <c r="G11" s="9"/>
      <c r="H11" s="9"/>
    </row>
    <row r="12" spans="1:8" ht="12.75">
      <c r="A12" s="7"/>
      <c r="B12" s="8"/>
      <c r="C12" s="10">
        <f>B12-B11</f>
        <v>0</v>
      </c>
      <c r="D12" s="10">
        <f>A12-A11</f>
        <v>0</v>
      </c>
      <c r="E12" s="10">
        <f>IF(D12=0,0,C12/D12)</f>
        <v>0</v>
      </c>
      <c r="F12" s="10">
        <f>IF($D$2=0,0,E12/$D$2)</f>
        <v>0</v>
      </c>
      <c r="G12" s="10">
        <f>F12*'CO2 Emissions'!C3</f>
        <v>0</v>
      </c>
      <c r="H12" s="10">
        <f>C12*Prizes!D2</f>
        <v>0</v>
      </c>
    </row>
    <row r="13" ht="12" customHeight="1"/>
    <row r="14" ht="12.75">
      <c r="A14" t="s">
        <v>12</v>
      </c>
    </row>
    <row r="15" spans="1:8" ht="34.5">
      <c r="A15" s="4" t="s">
        <v>13</v>
      </c>
      <c r="B15" s="4" t="s">
        <v>14</v>
      </c>
      <c r="C15" s="5" t="s">
        <v>15</v>
      </c>
      <c r="D15" s="6" t="s">
        <v>6</v>
      </c>
      <c r="E15" s="5" t="s">
        <v>16</v>
      </c>
      <c r="F15" s="5" t="s">
        <v>8</v>
      </c>
      <c r="G15" s="6" t="s">
        <v>9</v>
      </c>
      <c r="H15" s="6" t="s">
        <v>10</v>
      </c>
    </row>
    <row r="16" spans="1:8" ht="12.75">
      <c r="A16" s="7"/>
      <c r="B16" s="7"/>
      <c r="C16" s="14"/>
      <c r="D16" s="10">
        <f>B16-A16</f>
        <v>0</v>
      </c>
      <c r="E16" s="10">
        <f>IF(D16=0,0,C16/D16)</f>
        <v>0</v>
      </c>
      <c r="F16" s="10">
        <f>IF($D$2=0,0,E16/$D$2)</f>
        <v>0</v>
      </c>
      <c r="G16" s="10">
        <f>F16*'CO2 Emissions'!C4</f>
        <v>0</v>
      </c>
      <c r="H16" s="10">
        <f>F16*Prizes!E2</f>
        <v>0</v>
      </c>
    </row>
    <row r="17" ht="7.5" customHeight="1"/>
    <row r="18" ht="12.75">
      <c r="A18" t="s">
        <v>17</v>
      </c>
    </row>
    <row r="19" spans="1:8" ht="34.5">
      <c r="A19" s="4" t="s">
        <v>3</v>
      </c>
      <c r="B19" s="4" t="s">
        <v>4</v>
      </c>
      <c r="C19" s="5" t="s">
        <v>5</v>
      </c>
      <c r="D19" s="6" t="s">
        <v>6</v>
      </c>
      <c r="E19" s="5" t="s">
        <v>7</v>
      </c>
      <c r="F19" s="5" t="s">
        <v>8</v>
      </c>
      <c r="G19" s="6" t="s">
        <v>9</v>
      </c>
      <c r="H19" s="6" t="s">
        <v>10</v>
      </c>
    </row>
    <row r="20" spans="1:8" ht="12.75">
      <c r="A20" s="7"/>
      <c r="B20" s="7"/>
      <c r="C20" s="14"/>
      <c r="D20" s="10">
        <f>B20-A20</f>
        <v>0</v>
      </c>
      <c r="E20" s="10">
        <f>IF(D20=0,0,C20/D20)</f>
        <v>0</v>
      </c>
      <c r="F20" s="10">
        <f>IF($D$2=0,0,E20/$D$2)</f>
        <v>0</v>
      </c>
      <c r="G20" s="10">
        <f>F20*'CO2 Emissions'!C5</f>
        <v>0</v>
      </c>
      <c r="H20" s="10">
        <f>F20*Prizes!C2</f>
        <v>0</v>
      </c>
    </row>
    <row r="22" ht="12.75">
      <c r="A22" t="s">
        <v>18</v>
      </c>
    </row>
    <row r="23" spans="1:8" ht="23.25">
      <c r="A23" s="15" t="s">
        <v>19</v>
      </c>
      <c r="B23" s="16"/>
      <c r="C23" s="17"/>
      <c r="D23" s="17"/>
      <c r="E23" s="17"/>
      <c r="F23" s="17"/>
      <c r="G23" s="17"/>
      <c r="H23" s="17"/>
    </row>
    <row r="24" spans="1:8" ht="39" customHeight="1">
      <c r="A24" s="4" t="s">
        <v>3</v>
      </c>
      <c r="B24" s="4" t="s">
        <v>4</v>
      </c>
      <c r="C24" s="5" t="s">
        <v>20</v>
      </c>
      <c r="D24" s="6" t="s">
        <v>6</v>
      </c>
      <c r="E24" s="5" t="s">
        <v>21</v>
      </c>
      <c r="F24" s="5" t="s">
        <v>8</v>
      </c>
      <c r="G24" s="6" t="s">
        <v>9</v>
      </c>
      <c r="H24" s="6" t="s">
        <v>10</v>
      </c>
    </row>
    <row r="25" spans="1:8" ht="12.75">
      <c r="A25" s="7"/>
      <c r="B25" s="8"/>
      <c r="C25" s="9"/>
      <c r="D25" s="9"/>
      <c r="E25" s="9"/>
      <c r="F25" s="9"/>
      <c r="G25" s="9"/>
      <c r="H25" s="9"/>
    </row>
    <row r="26" spans="1:8" ht="12.75">
      <c r="A26" s="7"/>
      <c r="B26" s="8"/>
      <c r="C26" s="10">
        <f>B26-B25</f>
        <v>0</v>
      </c>
      <c r="D26" s="10">
        <f>A26-A25</f>
        <v>0</v>
      </c>
      <c r="E26" s="10">
        <f>IF(D26=0,0,C26*$B$23/(D26*100))</f>
        <v>0</v>
      </c>
      <c r="F26" s="10">
        <f>IF($D$2=0,0,E26/$D$2)</f>
        <v>0</v>
      </c>
      <c r="G26" s="10">
        <f>F26*2.68</f>
        <v>0</v>
      </c>
      <c r="H26" s="10">
        <f>C26*Prizes!G2</f>
        <v>0</v>
      </c>
    </row>
    <row r="27" spans="1:8" ht="12.75">
      <c r="A27" s="7"/>
      <c r="B27" s="8"/>
      <c r="C27" s="9"/>
      <c r="D27" s="9"/>
      <c r="E27" s="9"/>
      <c r="F27" s="9"/>
      <c r="G27" s="9"/>
      <c r="H27" s="9"/>
    </row>
    <row r="28" spans="1:8" ht="12.75">
      <c r="A28" s="7"/>
      <c r="B28" s="8"/>
      <c r="C28" s="10">
        <f>B28-B27</f>
        <v>0</v>
      </c>
      <c r="D28" s="10">
        <f>A28-A27</f>
        <v>0</v>
      </c>
      <c r="E28" s="10">
        <f>IF(D28=0,0,C28*$B$23/(D28*100))</f>
        <v>0</v>
      </c>
      <c r="F28" s="10">
        <f>IF($D$2=0,0,E28/$D$2)</f>
        <v>0</v>
      </c>
      <c r="G28" s="10">
        <f>F28*2.68</f>
        <v>0</v>
      </c>
      <c r="H28" s="10">
        <f>C28*Prizes!G4</f>
        <v>0</v>
      </c>
    </row>
    <row r="30" ht="13.5" customHeight="1">
      <c r="A30" t="s">
        <v>22</v>
      </c>
    </row>
    <row r="31" spans="1:8" ht="32.25" customHeight="1">
      <c r="A31" s="15" t="s">
        <v>23</v>
      </c>
      <c r="B31" s="18" t="s">
        <v>24</v>
      </c>
      <c r="C31" s="15" t="s">
        <v>25</v>
      </c>
      <c r="D31" s="6" t="s">
        <v>9</v>
      </c>
      <c r="F31" s="19" t="s">
        <v>26</v>
      </c>
      <c r="G31" s="19"/>
      <c r="H31" s="20">
        <f>G7+G12+G16+G20+G26+H28+D32+D33+D34+D35</f>
        <v>0</v>
      </c>
    </row>
    <row r="32" spans="1:4" ht="12.75">
      <c r="A32" s="21" t="s">
        <v>27</v>
      </c>
      <c r="B32" s="14"/>
      <c r="C32" s="10">
        <f>30*B32/7</f>
        <v>0</v>
      </c>
      <c r="D32" s="10"/>
    </row>
    <row r="33" spans="1:8" ht="12.75" customHeight="1">
      <c r="A33" s="21" t="s">
        <v>28</v>
      </c>
      <c r="B33" s="14"/>
      <c r="C33" s="10">
        <f>30*B33/7</f>
        <v>0</v>
      </c>
      <c r="D33" s="10"/>
      <c r="F33" s="22" t="s">
        <v>29</v>
      </c>
      <c r="G33" s="22"/>
      <c r="H33" s="23">
        <f>H31*365</f>
        <v>0</v>
      </c>
    </row>
    <row r="34" spans="1:8" ht="12.75">
      <c r="A34" s="21" t="s">
        <v>30</v>
      </c>
      <c r="B34" s="14"/>
      <c r="C34" s="10">
        <f>30*B34/7</f>
        <v>0</v>
      </c>
      <c r="D34" s="10"/>
      <c r="F34" s="22"/>
      <c r="G34" s="22"/>
      <c r="H34" s="23"/>
    </row>
    <row r="35" spans="1:4" ht="12.75">
      <c r="A35" s="21" t="s">
        <v>31</v>
      </c>
      <c r="B35" s="14"/>
      <c r="C35" s="10">
        <f>30*B35/7</f>
        <v>0</v>
      </c>
      <c r="D35" s="10"/>
    </row>
    <row r="36" spans="1:8" ht="12.75">
      <c r="A36" s="12"/>
      <c r="B36" s="12"/>
      <c r="C36" s="12"/>
      <c r="D36" s="12"/>
      <c r="E36" s="12"/>
      <c r="F36" s="12"/>
      <c r="G36" s="12"/>
      <c r="H36" s="12"/>
    </row>
  </sheetData>
  <sheetProtection selectLockedCells="1" selectUnlockedCells="1"/>
  <mergeCells count="4">
    <mergeCell ref="A2:C2"/>
    <mergeCell ref="F31:G31"/>
    <mergeCell ref="F33:G34"/>
    <mergeCell ref="H33:H34"/>
  </mergeCells>
  <printOptions/>
  <pageMargins left="0.6590277777777778" right="0.5819444444444445" top="0.6180555555555556" bottom="0.6270833333333333" header="0.4083333333333333" footer="0.5118055555555555"/>
  <pageSetup firstPageNumber="1" useFirstPageNumber="1" horizontalDpi="300" verticalDpi="300" orientation="portrait" paperSize="9"/>
  <headerFooter alignWithMargins="0">
    <oddHeader>&amp;R&amp;8DO IT FOR THE FUTURE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B34" sqref="B34"/>
    </sheetView>
  </sheetViews>
  <sheetFormatPr defaultColWidth="12.57421875" defaultRowHeight="12.75"/>
  <cols>
    <col min="1" max="3" width="11.57421875" style="0" customWidth="1"/>
    <col min="4" max="4" width="10.00390625" style="0" customWidth="1"/>
    <col min="5" max="5" width="9.7109375" style="0" customWidth="1"/>
    <col min="6" max="6" width="11.28125" style="0" customWidth="1"/>
    <col min="7" max="7" width="10.421875" style="0" customWidth="1"/>
    <col min="8" max="8" width="10.28125" style="0" customWidth="1"/>
    <col min="9" max="16384" width="11.57421875" style="0" customWidth="1"/>
  </cols>
  <sheetData>
    <row r="1" ht="17.25" customHeight="1">
      <c r="A1" s="24" t="s">
        <v>32</v>
      </c>
    </row>
    <row r="2" ht="17.25" customHeight="1">
      <c r="A2" s="25" t="s">
        <v>33</v>
      </c>
    </row>
    <row r="3" spans="1:5" ht="24.75">
      <c r="A3" s="26" t="s">
        <v>34</v>
      </c>
      <c r="B3" s="26" t="s">
        <v>35</v>
      </c>
      <c r="C3" s="26" t="s">
        <v>36</v>
      </c>
      <c r="D3" s="26" t="s">
        <v>37</v>
      </c>
      <c r="E3" s="26" t="s">
        <v>38</v>
      </c>
    </row>
    <row r="4" spans="1:5" ht="12.75">
      <c r="A4" s="26" t="s">
        <v>39</v>
      </c>
      <c r="B4" s="14"/>
      <c r="C4" s="14"/>
      <c r="D4" s="14"/>
      <c r="E4" s="14"/>
    </row>
    <row r="5" spans="1:5" ht="12.75">
      <c r="A5" s="26" t="s">
        <v>40</v>
      </c>
      <c r="B5" s="14"/>
      <c r="C5" s="14"/>
      <c r="D5" s="27"/>
      <c r="E5" s="14"/>
    </row>
    <row r="6" spans="1:5" ht="12.75">
      <c r="A6" s="26" t="s">
        <v>41</v>
      </c>
      <c r="B6" s="14"/>
      <c r="C6" s="14"/>
      <c r="D6" s="14"/>
      <c r="E6" s="14"/>
    </row>
    <row r="7" spans="1:5" ht="12.75">
      <c r="A7" s="26" t="s">
        <v>42</v>
      </c>
      <c r="B7" s="14"/>
      <c r="C7" s="14"/>
      <c r="D7" s="14"/>
      <c r="E7" s="14"/>
    </row>
    <row r="8" spans="1:5" ht="12.75">
      <c r="A8" s="26" t="s">
        <v>43</v>
      </c>
      <c r="B8" s="14"/>
      <c r="C8" s="14"/>
      <c r="D8" s="14"/>
      <c r="E8" s="14"/>
    </row>
    <row r="9" spans="1:5" ht="12.75">
      <c r="A9" s="26" t="s">
        <v>44</v>
      </c>
      <c r="B9" s="14"/>
      <c r="C9" s="14"/>
      <c r="D9" s="14"/>
      <c r="E9" s="14"/>
    </row>
    <row r="10" spans="1:5" ht="12.75">
      <c r="A10" s="26" t="s">
        <v>45</v>
      </c>
      <c r="B10" s="14"/>
      <c r="C10" s="14"/>
      <c r="D10" s="14"/>
      <c r="E10" s="14"/>
    </row>
    <row r="11" spans="1:5" ht="24.75" customHeight="1">
      <c r="A11" s="26" t="s">
        <v>46</v>
      </c>
      <c r="B11" s="28">
        <f>SUM(B4:B10)</f>
        <v>0</v>
      </c>
      <c r="C11" s="28">
        <f>SUM(C4:C10)</f>
        <v>0</v>
      </c>
      <c r="D11" s="28">
        <f>SUM(D4:D10)</f>
        <v>0</v>
      </c>
      <c r="E11" s="28">
        <f>SUM(E4:E10)</f>
        <v>0</v>
      </c>
    </row>
    <row r="12" spans="2:5" ht="24.75" customHeight="1">
      <c r="B12" s="29"/>
      <c r="C12" s="29"/>
      <c r="D12" s="29"/>
      <c r="E12" s="29"/>
    </row>
    <row r="13" spans="1:5" ht="36.75">
      <c r="A13" s="26" t="s">
        <v>47</v>
      </c>
      <c r="B13" s="28">
        <f>IF(Home!$D$2=0,B11,B11/Home!$D$2)</f>
        <v>0</v>
      </c>
      <c r="C13" s="28">
        <f>IF(Home!$D$2=0,C11,C11/Home!$D$2)</f>
        <v>0</v>
      </c>
      <c r="D13" s="28">
        <f>IF(Home!$D$2=0,D11,D11/Home!$D$2)</f>
        <v>0</v>
      </c>
      <c r="E13" s="28">
        <f>IF(Home!$D$2=0,E11,E11/Home!$D$2)</f>
        <v>0</v>
      </c>
    </row>
    <row r="15" spans="1:5" ht="36.75">
      <c r="A15" s="26" t="s">
        <v>48</v>
      </c>
      <c r="B15" s="28">
        <f>B13*52</f>
        <v>0</v>
      </c>
      <c r="C15" s="28">
        <f>C13*52</f>
        <v>0</v>
      </c>
      <c r="D15" s="28">
        <f>D13*52</f>
        <v>0</v>
      </c>
      <c r="E15" s="28">
        <f>E13*52</f>
        <v>0</v>
      </c>
    </row>
    <row r="18" ht="19.5" customHeight="1">
      <c r="A18" s="25" t="s">
        <v>49</v>
      </c>
    </row>
    <row r="19" spans="1:2" ht="12.75">
      <c r="A19" s="26" t="s">
        <v>34</v>
      </c>
      <c r="B19" s="26" t="s">
        <v>50</v>
      </c>
    </row>
    <row r="20" spans="1:2" ht="12.75">
      <c r="A20" s="26" t="s">
        <v>39</v>
      </c>
      <c r="B20" s="14"/>
    </row>
    <row r="21" spans="1:2" ht="12.75">
      <c r="A21" s="26" t="s">
        <v>40</v>
      </c>
      <c r="B21" s="14"/>
    </row>
    <row r="22" spans="1:2" ht="12.75">
      <c r="A22" s="26" t="s">
        <v>41</v>
      </c>
      <c r="B22" s="14"/>
    </row>
    <row r="23" spans="1:2" ht="12.75">
      <c r="A23" s="26" t="s">
        <v>42</v>
      </c>
      <c r="B23" s="14"/>
    </row>
    <row r="24" spans="1:2" ht="12.75">
      <c r="A24" s="26" t="s">
        <v>43</v>
      </c>
      <c r="B24" s="14"/>
    </row>
    <row r="25" spans="1:2" ht="12.75">
      <c r="A25" s="26" t="s">
        <v>44</v>
      </c>
      <c r="B25" s="14"/>
    </row>
    <row r="26" spans="1:2" ht="12.75">
      <c r="A26" s="26" t="s">
        <v>45</v>
      </c>
      <c r="B26" s="14"/>
    </row>
    <row r="27" spans="1:2" ht="12.75">
      <c r="A27" s="26" t="s">
        <v>46</v>
      </c>
      <c r="B27" s="28">
        <f>SUM(B20:B26)</f>
        <v>0</v>
      </c>
    </row>
    <row r="28" ht="24.75" customHeight="1"/>
    <row r="29" spans="1:6" ht="39" customHeight="1">
      <c r="A29" s="26" t="s">
        <v>47</v>
      </c>
      <c r="B29" s="28">
        <f>IF(Home!$D$2=0,B27,B27/Home!$D$2)</f>
        <v>0</v>
      </c>
      <c r="D29" s="30" t="s">
        <v>51</v>
      </c>
      <c r="E29" s="30"/>
      <c r="F29" s="31">
        <f>B29*52</f>
        <v>0</v>
      </c>
    </row>
    <row r="32" ht="15">
      <c r="A32" s="32" t="s">
        <v>52</v>
      </c>
    </row>
    <row r="33" spans="1:7" ht="42.75">
      <c r="A33" s="4" t="s">
        <v>3</v>
      </c>
      <c r="B33" s="4" t="s">
        <v>4</v>
      </c>
      <c r="C33" s="5" t="s">
        <v>53</v>
      </c>
      <c r="D33" s="6" t="s">
        <v>6</v>
      </c>
      <c r="E33" s="5" t="s">
        <v>54</v>
      </c>
      <c r="F33" s="5" t="s">
        <v>55</v>
      </c>
      <c r="G33" s="5" t="s">
        <v>56</v>
      </c>
    </row>
    <row r="34" spans="1:7" ht="12.75">
      <c r="A34" s="7"/>
      <c r="B34" s="8"/>
      <c r="C34" s="9"/>
      <c r="D34" s="9"/>
      <c r="E34" s="9"/>
      <c r="F34" s="9"/>
      <c r="G34" s="9"/>
    </row>
    <row r="35" spans="1:7" ht="12.75">
      <c r="A35" s="7"/>
      <c r="B35" s="8"/>
      <c r="C35" s="10">
        <f>B35-B34</f>
        <v>0</v>
      </c>
      <c r="D35" s="10">
        <f>A35-A34</f>
        <v>0</v>
      </c>
      <c r="E35" s="10">
        <f>IF(D35=0,0,C35/D35)</f>
        <v>0</v>
      </c>
      <c r="F35" s="10">
        <f>IF($D$2=0,0,E35/$D$2)</f>
        <v>0</v>
      </c>
      <c r="G35" s="10">
        <f>F35*365</f>
        <v>0</v>
      </c>
    </row>
  </sheetData>
  <sheetProtection selectLockedCells="1" selectUnlockedCells="1"/>
  <mergeCells count="1">
    <mergeCell ref="D29:E29"/>
  </mergeCells>
  <printOptions/>
  <pageMargins left="0.7875" right="0.7875" top="1.0527777777777778" bottom="0.8861111111111111" header="0.7875" footer="0.5118055555555555"/>
  <pageSetup horizontalDpi="300" verticalDpi="300" orientation="portrait" paperSize="9"/>
  <headerFooter alignWithMargins="0">
    <oddHeader>&amp;C&amp;"Times New Roman,Normal"&amp;12RUBISH FORM&amp;R&amp;"Times New Roman,Normal"&amp;8DO IT FOR THE FUTURE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E2" sqref="E2"/>
    </sheetView>
  </sheetViews>
  <sheetFormatPr defaultColWidth="12.57421875" defaultRowHeight="12.75"/>
  <cols>
    <col min="1" max="1" width="11.140625" style="0" customWidth="1"/>
    <col min="2" max="2" width="10.28125" style="0" customWidth="1"/>
    <col min="3" max="3" width="10.140625" style="0" customWidth="1"/>
    <col min="4" max="4" width="11.57421875" style="0" customWidth="1"/>
    <col min="5" max="5" width="12.7109375" style="0" customWidth="1"/>
    <col min="6" max="6" width="10.421875" style="0" customWidth="1"/>
    <col min="7" max="7" width="10.140625" style="0" customWidth="1"/>
    <col min="8" max="8" width="9.57421875" style="0" customWidth="1"/>
    <col min="11" max="16384" width="11.57421875" style="0" customWidth="1"/>
  </cols>
  <sheetData>
    <row r="1" ht="30.75" customHeight="1">
      <c r="D1" s="1" t="s">
        <v>57</v>
      </c>
    </row>
    <row r="2" spans="1:4" ht="18" customHeight="1">
      <c r="A2" s="2" t="s">
        <v>58</v>
      </c>
      <c r="B2" s="2"/>
      <c r="C2" s="2"/>
      <c r="D2" s="14"/>
    </row>
    <row r="3" ht="25.5" customHeight="1"/>
    <row r="4" ht="12.75">
      <c r="A4" t="s">
        <v>2</v>
      </c>
    </row>
    <row r="5" spans="1:8" ht="34.5">
      <c r="A5" s="4" t="s">
        <v>3</v>
      </c>
      <c r="B5" s="4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6" t="s">
        <v>9</v>
      </c>
      <c r="H5" s="6" t="s">
        <v>10</v>
      </c>
    </row>
    <row r="6" spans="1:8" ht="12.75">
      <c r="A6" s="7"/>
      <c r="B6" s="8"/>
      <c r="C6" s="9"/>
      <c r="D6" s="9"/>
      <c r="E6" s="9"/>
      <c r="F6" s="9"/>
      <c r="G6" s="9"/>
      <c r="H6" s="9"/>
    </row>
    <row r="7" spans="1:8" ht="12.75">
      <c r="A7" s="7"/>
      <c r="B7" s="8"/>
      <c r="C7" s="10">
        <f>B7-B6</f>
        <v>0</v>
      </c>
      <c r="D7" s="10">
        <f>A7-A6</f>
        <v>0</v>
      </c>
      <c r="E7" s="10">
        <f>IF(D7=0,C7,C7/D7)</f>
        <v>0</v>
      </c>
      <c r="F7" s="10">
        <f>IF(D2=0,0,E7/$D$2)</f>
        <v>0</v>
      </c>
      <c r="G7" s="10">
        <f>F7*'CO2 Emissions'!C2</f>
        <v>0</v>
      </c>
      <c r="H7" s="10">
        <f>F7*0.12</f>
        <v>0</v>
      </c>
    </row>
    <row r="8" spans="1:6" ht="12.75">
      <c r="A8" s="33"/>
      <c r="B8" s="34"/>
      <c r="C8" s="12"/>
      <c r="D8" s="12"/>
      <c r="E8" s="12"/>
      <c r="F8" s="12"/>
    </row>
    <row r="9" spans="1:6" ht="12.75">
      <c r="A9" s="11"/>
      <c r="B9" s="11"/>
      <c r="C9" s="12"/>
      <c r="D9" s="12"/>
      <c r="E9" s="12"/>
      <c r="F9" s="12"/>
    </row>
    <row r="10" spans="1:2" ht="12.75">
      <c r="A10" s="13" t="s">
        <v>11</v>
      </c>
      <c r="B10" s="13"/>
    </row>
    <row r="11" spans="1:8" ht="34.5">
      <c r="A11" s="4" t="s">
        <v>3</v>
      </c>
      <c r="B11" s="4" t="s">
        <v>4</v>
      </c>
      <c r="C11" s="5" t="s">
        <v>5</v>
      </c>
      <c r="D11" s="6" t="s">
        <v>6</v>
      </c>
      <c r="E11" s="5" t="s">
        <v>7</v>
      </c>
      <c r="F11" s="5" t="s">
        <v>8</v>
      </c>
      <c r="G11" s="6" t="s">
        <v>9</v>
      </c>
      <c r="H11" s="6" t="s">
        <v>10</v>
      </c>
    </row>
    <row r="12" spans="1:8" ht="12.75">
      <c r="A12" s="7"/>
      <c r="B12" s="8"/>
      <c r="C12" s="9"/>
      <c r="D12" s="9"/>
      <c r="E12" s="9"/>
      <c r="F12" s="9"/>
      <c r="G12" s="9"/>
      <c r="H12" s="9"/>
    </row>
    <row r="13" spans="1:8" ht="12.75">
      <c r="A13" s="7"/>
      <c r="B13" s="8"/>
      <c r="C13" s="10">
        <f>B13-B12</f>
        <v>0</v>
      </c>
      <c r="D13" s="10">
        <f>A13-A12</f>
        <v>0</v>
      </c>
      <c r="E13" s="10">
        <f>IF(D13=0,0,C13/D13)</f>
        <v>0</v>
      </c>
      <c r="F13" s="10">
        <f>IF(D2=0,0,E13/$D$2)</f>
        <v>0</v>
      </c>
      <c r="G13" s="10">
        <f>F13*'CO2 Emissions'!C3</f>
        <v>0</v>
      </c>
      <c r="H13" s="10">
        <f>C13*0.12</f>
        <v>0</v>
      </c>
    </row>
    <row r="14" spans="1:2" ht="12.75">
      <c r="A14" s="13"/>
      <c r="B14" s="13"/>
    </row>
    <row r="16" ht="12.75">
      <c r="A16" t="s">
        <v>12</v>
      </c>
    </row>
    <row r="17" spans="1:8" ht="34.5">
      <c r="A17" s="4" t="s">
        <v>13</v>
      </c>
      <c r="B17" s="4" t="s">
        <v>14</v>
      </c>
      <c r="C17" s="5" t="s">
        <v>15</v>
      </c>
      <c r="D17" s="6" t="s">
        <v>6</v>
      </c>
      <c r="E17" s="5" t="s">
        <v>16</v>
      </c>
      <c r="F17" s="5" t="s">
        <v>8</v>
      </c>
      <c r="G17" s="6" t="s">
        <v>9</v>
      </c>
      <c r="H17" s="6" t="s">
        <v>10</v>
      </c>
    </row>
    <row r="18" spans="1:8" ht="12.75">
      <c r="A18" s="7"/>
      <c r="B18" s="7"/>
      <c r="C18" s="14"/>
      <c r="D18" s="10">
        <f>B18-A18</f>
        <v>0</v>
      </c>
      <c r="E18" s="10">
        <f>IF(D18=0,0,C18/D18)</f>
        <v>0</v>
      </c>
      <c r="F18" s="10">
        <f>IF(D2=0,0,E18/$D$2)</f>
        <v>0</v>
      </c>
      <c r="G18" s="10">
        <f>F18*'CO2 Emissions'!C4</f>
        <v>0</v>
      </c>
      <c r="H18" s="10"/>
    </row>
    <row r="20" ht="12.75">
      <c r="A20" t="s">
        <v>17</v>
      </c>
    </row>
    <row r="21" spans="1:8" ht="34.5">
      <c r="A21" s="4" t="s">
        <v>3</v>
      </c>
      <c r="B21" s="4" t="s">
        <v>4</v>
      </c>
      <c r="C21" s="5" t="s">
        <v>5</v>
      </c>
      <c r="D21" s="6" t="s">
        <v>6</v>
      </c>
      <c r="E21" s="5" t="s">
        <v>7</v>
      </c>
      <c r="F21" s="5" t="s">
        <v>8</v>
      </c>
      <c r="G21" s="6" t="s">
        <v>9</v>
      </c>
      <c r="H21" s="6" t="s">
        <v>10</v>
      </c>
    </row>
    <row r="22" spans="1:8" ht="12.75">
      <c r="A22" s="7"/>
      <c r="B22" s="7"/>
      <c r="C22" s="14"/>
      <c r="D22" s="10">
        <f>B22-A22</f>
        <v>0</v>
      </c>
      <c r="E22" s="10">
        <f>IF(D22=0,0,C22/D22)</f>
        <v>0</v>
      </c>
      <c r="F22" s="10">
        <f>IF(D2=0,0,E22/$D$2)</f>
        <v>0</v>
      </c>
      <c r="G22" s="10">
        <f>F22*'CO2 Emissions'!C5</f>
        <v>0</v>
      </c>
      <c r="H22" s="10"/>
    </row>
    <row r="27" spans="6:8" ht="24.75" customHeight="1">
      <c r="F27" s="19" t="s">
        <v>59</v>
      </c>
      <c r="G27" s="19"/>
      <c r="H27" s="35">
        <f>G7+G13+G18+G22</f>
        <v>0</v>
      </c>
    </row>
  </sheetData>
  <sheetProtection selectLockedCells="1" selectUnlockedCells="1"/>
  <mergeCells count="2">
    <mergeCell ref="A2:C2"/>
    <mergeCell ref="F27:G27"/>
  </mergeCells>
  <printOptions/>
  <pageMargins left="0.6590277777777778" right="0.5819444444444445" top="0.6180555555555556" bottom="0.6270833333333333" header="0.4083333333333333" footer="0.5118055555555555"/>
  <pageSetup horizontalDpi="300" verticalDpi="300" orientation="portrait" paperSize="9"/>
  <headerFooter alignWithMargins="0">
    <oddHeader>&amp;R&amp;8DO IT FOR THE FUTURE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11" sqref="G11"/>
    </sheetView>
  </sheetViews>
  <sheetFormatPr defaultColWidth="12.57421875" defaultRowHeight="12.75"/>
  <cols>
    <col min="1" max="16384" width="11.57421875" style="0" customWidth="1"/>
  </cols>
  <sheetData>
    <row r="1" spans="1:7" ht="36.75">
      <c r="A1" t="s">
        <v>60</v>
      </c>
      <c r="B1" s="33" t="s">
        <v>61</v>
      </c>
      <c r="C1" s="33" t="s">
        <v>62</v>
      </c>
      <c r="D1" s="33" t="s">
        <v>63</v>
      </c>
      <c r="E1" s="33" t="s">
        <v>64</v>
      </c>
      <c r="F1" s="33" t="s">
        <v>65</v>
      </c>
      <c r="G1" s="33" t="s">
        <v>66</v>
      </c>
    </row>
    <row r="2" spans="1:7" ht="12.75">
      <c r="A2" t="s">
        <v>67</v>
      </c>
      <c r="B2" s="36">
        <v>0.14</v>
      </c>
      <c r="C2" s="37">
        <v>0.78</v>
      </c>
      <c r="D2" s="37">
        <v>10.68</v>
      </c>
      <c r="E2" s="38">
        <f>12.79/12.5</f>
        <v>1.0231999999999999</v>
      </c>
      <c r="F2" s="37">
        <v>1.2</v>
      </c>
      <c r="G2" s="37">
        <v>1.08</v>
      </c>
    </row>
    <row r="3" spans="1:7" ht="12.75">
      <c r="A3" t="s">
        <v>68</v>
      </c>
      <c r="B3" s="36">
        <v>0.14</v>
      </c>
      <c r="C3" s="37">
        <v>0.78</v>
      </c>
      <c r="D3" s="37">
        <v>10.74</v>
      </c>
      <c r="E3" s="38">
        <f>11.05/12.5</f>
        <v>0.884</v>
      </c>
      <c r="F3" s="37"/>
      <c r="G3" s="37"/>
    </row>
    <row r="4" spans="1:7" ht="12.75">
      <c r="A4" t="s">
        <v>69</v>
      </c>
      <c r="B4" s="36">
        <v>0.1</v>
      </c>
      <c r="C4" s="37">
        <v>0.78</v>
      </c>
      <c r="D4" s="37">
        <v>12.4</v>
      </c>
      <c r="E4" s="38">
        <f>11.25/12.5</f>
        <v>0.9</v>
      </c>
      <c r="F4" s="37"/>
      <c r="G4" s="37"/>
    </row>
    <row r="5" spans="1:7" ht="12.75">
      <c r="A5" t="s">
        <v>70</v>
      </c>
      <c r="B5" s="36">
        <v>0.14</v>
      </c>
      <c r="C5" s="37">
        <v>0.78</v>
      </c>
      <c r="D5" s="37">
        <v>13.48</v>
      </c>
      <c r="E5" s="38">
        <f>10.19/12.5</f>
        <v>0.8151999999999999</v>
      </c>
      <c r="F5" s="37"/>
      <c r="G5" s="37"/>
    </row>
    <row r="6" spans="1:7" ht="12.75">
      <c r="A6" t="s">
        <v>71</v>
      </c>
      <c r="B6" s="36">
        <v>0.05</v>
      </c>
      <c r="C6" s="37">
        <v>0.78</v>
      </c>
      <c r="D6" s="37">
        <v>10.68</v>
      </c>
      <c r="E6" s="38">
        <f>10.19/12.5</f>
        <v>0.8151999999999999</v>
      </c>
      <c r="F6" s="37"/>
      <c r="G6" s="37"/>
    </row>
  </sheetData>
  <sheetProtection selectLockedCells="1" selectUnlockedCells="1"/>
  <printOptions/>
  <pageMargins left="0.6590277777777778" right="0.5819444444444445" top="0.6180555555555556" bottom="0.6270833333333333" header="0.4083333333333333" footer="0.5118055555555555"/>
  <pageSetup horizontalDpi="300" verticalDpi="300" orientation="portrait" paperSize="9"/>
  <headerFooter alignWithMargins="0">
    <oddHeader>&amp;R&amp;8DO IT FOR THE FUTURE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4" sqref="F4"/>
    </sheetView>
  </sheetViews>
  <sheetFormatPr defaultColWidth="12.57421875" defaultRowHeight="12.75"/>
  <cols>
    <col min="1" max="1" width="11.57421875" style="0" customWidth="1"/>
    <col min="2" max="2" width="14.421875" style="0" customWidth="1"/>
    <col min="3" max="16384" width="11.57421875" style="0" customWidth="1"/>
  </cols>
  <sheetData>
    <row r="1" spans="1:3" ht="15">
      <c r="A1" s="31" t="s">
        <v>72</v>
      </c>
      <c r="B1" s="31" t="s">
        <v>73</v>
      </c>
      <c r="C1" s="31" t="s">
        <v>74</v>
      </c>
    </row>
    <row r="2" spans="1:3" ht="12.75">
      <c r="A2" s="39" t="s">
        <v>75</v>
      </c>
      <c r="B2" s="40" t="s">
        <v>76</v>
      </c>
      <c r="C2" s="41">
        <v>0.322</v>
      </c>
    </row>
    <row r="3" spans="1:3" ht="12.75">
      <c r="A3" s="39" t="s">
        <v>77</v>
      </c>
      <c r="B3" s="42" t="s">
        <v>78</v>
      </c>
      <c r="C3" s="41">
        <v>0.00319</v>
      </c>
    </row>
    <row r="4" spans="1:3" ht="36.75">
      <c r="A4" s="39" t="s">
        <v>79</v>
      </c>
      <c r="B4" s="42" t="s">
        <v>78</v>
      </c>
      <c r="C4" s="41">
        <v>0.0029500000000000004</v>
      </c>
    </row>
    <row r="5" spans="1:3" ht="12.75">
      <c r="A5" s="43" t="s">
        <v>80</v>
      </c>
      <c r="B5" s="42" t="s">
        <v>81</v>
      </c>
      <c r="C5" s="41">
        <v>2.68</v>
      </c>
    </row>
    <row r="6" spans="1:3" ht="12.75">
      <c r="A6" s="43" t="s">
        <v>82</v>
      </c>
      <c r="B6" s="42" t="s">
        <v>81</v>
      </c>
      <c r="C6" s="41">
        <v>2.3</v>
      </c>
    </row>
  </sheetData>
  <sheetProtection selectLockedCells="1" selectUnlockedCells="1"/>
  <printOptions/>
  <pageMargins left="0.6590277777777778" right="0.5819444444444445" top="0.6180555555555556" bottom="0.6270833333333333" header="0.4083333333333333" footer="0.5118055555555555"/>
  <pageSetup horizontalDpi="300" verticalDpi="300" orientation="portrait" paperSize="9"/>
  <headerFooter alignWithMargins="0">
    <oddHeader>&amp;R&amp;8DO IT FOR THE FUTURE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 </dc:creator>
  <cp:keywords/>
  <dc:description/>
  <cp:lastModifiedBy/>
  <cp:lastPrinted>2011-02-11T01:03:55Z</cp:lastPrinted>
  <dcterms:created xsi:type="dcterms:W3CDTF">2010-10-27T08:50:08Z</dcterms:created>
  <dcterms:modified xsi:type="dcterms:W3CDTF">2011-02-11T01:05:04Z</dcterms:modified>
  <cp:category/>
  <cp:version/>
  <cp:contentType/>
  <cp:contentStatus/>
  <cp:revision>30</cp:revision>
</cp:coreProperties>
</file>